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0425"/>
  </bookViews>
  <sheets>
    <sheet name="месяц " sheetId="49" r:id="rId1"/>
  </sheets>
  <definedNames>
    <definedName name="_xlnm.Print_Titles" localSheetId="0">'месяц '!$B:$B</definedName>
    <definedName name="_xlnm.Print_Area" localSheetId="0">'месяц '!$B$1:$W$32</definedName>
  </definedNames>
  <calcPr calcId="125725"/>
</workbook>
</file>

<file path=xl/calcChain.xml><?xml version="1.0" encoding="utf-8"?>
<calcChain xmlns="http://schemas.openxmlformats.org/spreadsheetml/2006/main">
  <c r="C10" i="49"/>
  <c r="C32" s="1"/>
  <c r="Q31" l="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K9"/>
  <c r="K15"/>
  <c r="W32"/>
  <c r="V32"/>
  <c r="U32"/>
  <c r="T32"/>
  <c r="S32"/>
  <c r="R32"/>
  <c r="P32"/>
  <c r="O32"/>
  <c r="N32"/>
  <c r="M32"/>
  <c r="L32"/>
  <c r="K32" s="1"/>
  <c r="K31"/>
  <c r="K30"/>
  <c r="K29"/>
  <c r="K28"/>
  <c r="K27"/>
  <c r="K26"/>
  <c r="K25"/>
  <c r="K24"/>
  <c r="K23"/>
  <c r="K22"/>
  <c r="K21"/>
  <c r="K20"/>
  <c r="K19"/>
  <c r="K18"/>
  <c r="K17"/>
  <c r="K16"/>
  <c r="K14"/>
  <c r="K13"/>
  <c r="K12"/>
  <c r="K11"/>
  <c r="K10"/>
  <c r="Q32" l="1"/>
</calcChain>
</file>

<file path=xl/sharedStrings.xml><?xml version="1.0" encoding="utf-8"?>
<sst xmlns="http://schemas.openxmlformats.org/spreadsheetml/2006/main" count="51" uniqueCount="51">
  <si>
    <t>ГБУЗ КО "Городская поликлиника"</t>
  </si>
  <si>
    <t>УЗ "Медико-санитарная часть №1"</t>
  </si>
  <si>
    <t>ГБУЗ КО "Детская городская больница"</t>
  </si>
  <si>
    <t>Медицинские организации</t>
  </si>
  <si>
    <t>ФГБУЗ " Клиническая больница №8 Федерального медико-биологического агантства"</t>
  </si>
  <si>
    <t>ФКУЗ "МСЧ МВД РФ по Калужской области"</t>
  </si>
  <si>
    <t>ГБУЗ КО "ЦРБ Жуковского района"</t>
  </si>
  <si>
    <t>ГБУЗ КО "ЦРБ Бабынинского района"</t>
  </si>
  <si>
    <t>ГБУЗ КО "Городская поликлиника ГП " Город Кременки"</t>
  </si>
  <si>
    <t>ГБУЗ КО "ЦРБ Тарусского района"</t>
  </si>
  <si>
    <t>ГБУЗ КО "ЦРБ Боровского района"</t>
  </si>
  <si>
    <t>ГБУЗ КО "ЦРБ Малоярославецкого района"</t>
  </si>
  <si>
    <t>ГБУЗ КО "Калужская областная клиническая больница"</t>
  </si>
  <si>
    <t>ЧУЗ "РЖД-Медицина" г.Калуга"</t>
  </si>
  <si>
    <t>ГБУЗ КО "ЦРБ Хвастовичского района"</t>
  </si>
  <si>
    <t>ГБУЗ КО "Калужская городская клиническая больница № 4 имени Хлюстина Антона Семеновича"</t>
  </si>
  <si>
    <t xml:space="preserve">ГБУЗ КО "Центральная межрайонная больница № 5" </t>
  </si>
  <si>
    <t xml:space="preserve">ГБУЗ КО "Центральная межрайонная больница № 1" </t>
  </si>
  <si>
    <t xml:space="preserve">ГБУЗ КО "Центральная межрайонная больница № 3" </t>
  </si>
  <si>
    <t xml:space="preserve">ГБУЗ КО "Центральная межрайонная больница № 6" </t>
  </si>
  <si>
    <t>ГБУЗ КО "Центральная межрайонная больница № 4"</t>
  </si>
  <si>
    <t xml:space="preserve">ГБУЗ КО "Центральная межрайонная больница № 2" </t>
  </si>
  <si>
    <t xml:space="preserve">Численность населения </t>
  </si>
  <si>
    <t>УЗ "Медико-санитарная часть № 2"</t>
  </si>
  <si>
    <t>Приложение № 6 к Соглашению</t>
  </si>
  <si>
    <t>ГБУЗ КО "Калужская городская больница № 5"</t>
  </si>
  <si>
    <t>Единый коэффициент дифференциации субъекта Российской Федерации, рассчитанный в соответствии с Постановлением № 462</t>
  </si>
  <si>
    <t xml:space="preserve">Коэффициент специфики оказания медицинской помощи, учитывающий наличие подразделений в сельской местности и малых городах </t>
  </si>
  <si>
    <t xml:space="preserve">Поправочный коэффициент </t>
  </si>
  <si>
    <t>Объем финансового обеспечения по подушевому нормативу  на месяц, руб.</t>
  </si>
  <si>
    <t>Базовый подушевой норматив финансирования медицинской помощи, руб. 
  на месяц</t>
  </si>
  <si>
    <t>Объем средств, направляемых на финансовое обеспечение фельдшерских, фельдшерско-акушерских пунктов на месяц, руб.</t>
  </si>
  <si>
    <t xml:space="preserve">Дифференцированные подушевые нормативы (тарифы) для оплаты амбулаторно-поликлинической помощи, оказанной медицинскими организациями, имеющими прикрепленное население на 2023 год (руб.) </t>
  </si>
  <si>
    <t xml:space="preserve">Объем финансового обеспечения по подушевому нормативу на I квартал, руб. </t>
  </si>
  <si>
    <t xml:space="preserve">Объем финансового обеспечения по подушевому нормативу на II квартал, руб.  </t>
  </si>
  <si>
    <t xml:space="preserve">Объем финансового обеспечения по подушевому нормативу на III квартал, руб.  </t>
  </si>
  <si>
    <t xml:space="preserve">Объем финансового обеспечения по подушевому нормативу на IV квартал , руб.  </t>
  </si>
  <si>
    <t xml:space="preserve">Объем финансового обеспечения по подушевому нормативу  год, руб.  </t>
  </si>
  <si>
    <t xml:space="preserve">Объем средств, направляемых на финансовое обеспечение фельдшерских, фельдшерско-акушерских пунктов  на I квартал  , руб. </t>
  </si>
  <si>
    <t xml:space="preserve">Объем средств, направляемых на финансовое обеспечение фельдшерских, фельдшерско-акушерских пунктов на II квартал, руб. </t>
  </si>
  <si>
    <t xml:space="preserve">Объем средств, направляемых на финансовое обеспечение фельдшерских, фельдшерско-акушерских пунктов на III квартал, руб. </t>
  </si>
  <si>
    <t xml:space="preserve">Объем средств, направляемых на финансовое обеспечение фельдшерских, фельдшерско-акушерских пунктов на IV квартал  , руб. </t>
  </si>
  <si>
    <t>Объем средств, направляемых на финансовое обеспечение фельдшерских, фельдшерско-акушерских пунктов на год, руб.</t>
  </si>
  <si>
    <t xml:space="preserve">Итого стоимость </t>
  </si>
  <si>
    <t xml:space="preserve">коэффициент половозрастного состава
</t>
  </si>
  <si>
    <t xml:space="preserve">коэффициент уровня расходов медицинских организаций 
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</si>
  <si>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</t>
  </si>
  <si>
    <t xml:space="preserve"> к Дополнительному соглашению</t>
  </si>
  <si>
    <t xml:space="preserve">Фактические дифференцированные подушевые нормативы финансирования амбулаторной медицинской помощи на месяц, руб.
</t>
  </si>
  <si>
    <t>от 28.03.2023  № 3 к Соглашению</t>
  </si>
  <si>
    <t>Приложение № 4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</si>
</sst>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,##0.000"/>
    <numFmt numFmtId="166" formatCode="#,##0.000000"/>
    <numFmt numFmtId="167" formatCode="#,##0.0000"/>
  </numFmts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5" fillId="0" borderId="0"/>
    <xf numFmtId="0" fontId="5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167" fontId="1" fillId="2" borderId="1" xfId="2" applyNumberFormat="1" applyFont="1" applyFill="1" applyBorder="1"/>
    <xf numFmtId="164" fontId="1" fillId="2" borderId="1" xfId="0" applyNumberFormat="1" applyFont="1" applyFill="1" applyBorder="1"/>
    <xf numFmtId="3" fontId="3" fillId="2" borderId="1" xfId="0" applyNumberFormat="1" applyFont="1" applyFill="1" applyBorder="1"/>
    <xf numFmtId="167" fontId="3" fillId="2" borderId="1" xfId="2" applyNumberFormat="1" applyFont="1" applyFill="1" applyBorder="1"/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3" fillId="2" borderId="2" xfId="2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0" fontId="1" fillId="2" borderId="0" xfId="0" applyFont="1" applyFill="1" applyBorder="1"/>
    <xf numFmtId="0" fontId="3" fillId="2" borderId="0" xfId="0" applyFont="1" applyFill="1" applyAlignment="1">
      <alignment horizontal="right"/>
    </xf>
    <xf numFmtId="0" fontId="6" fillId="2" borderId="3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/>
    <xf numFmtId="3" fontId="3" fillId="3" borderId="1" xfId="0" applyNumberFormat="1" applyFont="1" applyFill="1" applyBorder="1"/>
    <xf numFmtId="167" fontId="1" fillId="3" borderId="1" xfId="0" applyNumberFormat="1" applyFont="1" applyFill="1" applyBorder="1"/>
    <xf numFmtId="4" fontId="1" fillId="3" borderId="1" xfId="0" applyNumberFormat="1" applyFont="1" applyFill="1" applyBorder="1"/>
    <xf numFmtId="166" fontId="1" fillId="2" borderId="1" xfId="0" applyNumberFormat="1" applyFont="1" applyFill="1" applyBorder="1"/>
    <xf numFmtId="4" fontId="1" fillId="2" borderId="0" xfId="0" applyNumberFormat="1" applyFont="1" applyFill="1"/>
    <xf numFmtId="0" fontId="6" fillId="2" borderId="3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 2 2" xfId="4"/>
    <cellStyle name="Обычный 25" xfId="2"/>
    <cellStyle name="Обычный 6" xfId="3"/>
  </cellStyles>
  <dxfs count="0"/>
  <tableStyles count="0" defaultTableStyle="TableStyleMedium2" defaultPivotStyle="PivotStyleLight16"/>
  <colors>
    <mruColors>
      <color rgb="FF99FFCC"/>
      <color rgb="FFCCCCFF"/>
      <color rgb="FFFFCCCC"/>
      <color rgb="FFCCFF66"/>
      <color rgb="FFFF33CC"/>
      <color rgb="FF339933"/>
      <color rgb="FFFFFFCC"/>
      <color rgb="FF0000FF"/>
      <color rgb="FF99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1:W37"/>
  <sheetViews>
    <sheetView tabSelected="1" zoomScale="90" zoomScaleNormal="90" workbookViewId="0">
      <pane xSplit="2" ySplit="8" topLeftCell="C17" activePane="bottomRight" state="frozen"/>
      <selection pane="topRight" activeCell="C1" sqref="C1"/>
      <selection pane="bottomLeft" activeCell="A6" sqref="A6"/>
      <selection pane="bottomRight" activeCell="M1" sqref="M1"/>
    </sheetView>
  </sheetViews>
  <sheetFormatPr defaultRowHeight="15"/>
  <cols>
    <col min="1" max="1" width="4" style="16" customWidth="1"/>
    <col min="2" max="2" width="51.5703125" style="16" customWidth="1"/>
    <col min="3" max="3" width="15" style="16" customWidth="1"/>
    <col min="4" max="4" width="16.42578125" style="16" customWidth="1"/>
    <col min="5" max="5" width="16.140625" style="16" customWidth="1"/>
    <col min="6" max="6" width="17.28515625" style="16" customWidth="1"/>
    <col min="7" max="7" width="15" style="16" customWidth="1"/>
    <col min="8" max="8" width="19.42578125" style="16" customWidth="1"/>
    <col min="9" max="10" width="16.7109375" style="16" customWidth="1"/>
    <col min="11" max="11" width="18.42578125" style="16" customWidth="1"/>
    <col min="12" max="12" width="17.42578125" style="16" customWidth="1"/>
    <col min="13" max="13" width="17" style="16" customWidth="1"/>
    <col min="14" max="14" width="16.140625" style="16" customWidth="1"/>
    <col min="15" max="16" width="16.42578125" style="16" customWidth="1"/>
    <col min="17" max="17" width="17.85546875" style="16" customWidth="1"/>
    <col min="18" max="18" width="18" style="16" customWidth="1"/>
    <col min="19" max="19" width="18.7109375" style="16" customWidth="1"/>
    <col min="20" max="21" width="17.85546875" style="16" customWidth="1"/>
    <col min="22" max="22" width="16.85546875" style="16" customWidth="1"/>
    <col min="23" max="23" width="17.5703125" style="16" customWidth="1"/>
    <col min="24" max="24" width="15.5703125" style="16" customWidth="1"/>
    <col min="25" max="16384" width="9.140625" style="16"/>
  </cols>
  <sheetData>
    <row r="1" spans="2:23">
      <c r="M1" s="19" t="s">
        <v>50</v>
      </c>
    </row>
    <row r="2" spans="2:23">
      <c r="M2" s="19" t="s">
        <v>47</v>
      </c>
    </row>
    <row r="3" spans="2:23">
      <c r="M3" s="19" t="s">
        <v>49</v>
      </c>
    </row>
    <row r="4" spans="2:23">
      <c r="B4" s="17"/>
    </row>
    <row r="5" spans="2:23" ht="23.25" customHeight="1">
      <c r="B5" s="17"/>
      <c r="K5" s="19"/>
      <c r="L5" s="19"/>
      <c r="M5" s="19" t="s">
        <v>24</v>
      </c>
      <c r="N5" s="19"/>
    </row>
    <row r="6" spans="2:23" ht="62.25" customHeight="1">
      <c r="C6" s="27" t="s">
        <v>32</v>
      </c>
      <c r="D6" s="27"/>
      <c r="E6" s="27"/>
      <c r="F6" s="27"/>
      <c r="G6" s="27"/>
      <c r="H6" s="27"/>
      <c r="I6" s="27"/>
      <c r="J6" s="27"/>
      <c r="K6" s="20"/>
      <c r="L6" s="20"/>
      <c r="M6" s="20"/>
      <c r="N6" s="20"/>
    </row>
    <row r="7" spans="2:23" ht="168.75" customHeight="1">
      <c r="B7" s="2" t="s">
        <v>3</v>
      </c>
      <c r="C7" s="2" t="s">
        <v>22</v>
      </c>
      <c r="D7" s="2" t="s">
        <v>30</v>
      </c>
      <c r="E7" s="2" t="s">
        <v>44</v>
      </c>
      <c r="F7" s="2" t="s">
        <v>27</v>
      </c>
      <c r="G7" s="2" t="s">
        <v>26</v>
      </c>
      <c r="H7" s="2" t="s">
        <v>46</v>
      </c>
      <c r="I7" s="2" t="s">
        <v>45</v>
      </c>
      <c r="J7" s="6" t="s">
        <v>28</v>
      </c>
      <c r="K7" s="2" t="s">
        <v>48</v>
      </c>
      <c r="L7" s="2" t="s">
        <v>29</v>
      </c>
      <c r="M7" s="7" t="s">
        <v>33</v>
      </c>
      <c r="N7" s="7" t="s">
        <v>34</v>
      </c>
      <c r="O7" s="7" t="s">
        <v>35</v>
      </c>
      <c r="P7" s="7" t="s">
        <v>36</v>
      </c>
      <c r="Q7" s="2" t="s">
        <v>37</v>
      </c>
      <c r="R7" s="2" t="s">
        <v>31</v>
      </c>
      <c r="S7" s="2" t="s">
        <v>42</v>
      </c>
      <c r="T7" s="7" t="s">
        <v>38</v>
      </c>
      <c r="U7" s="7" t="s">
        <v>39</v>
      </c>
      <c r="V7" s="7" t="s">
        <v>40</v>
      </c>
      <c r="W7" s="7" t="s">
        <v>41</v>
      </c>
    </row>
    <row r="8" spans="2:23" ht="16.5" customHeight="1"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/>
      <c r="I8" s="4">
        <v>7</v>
      </c>
      <c r="J8" s="4">
        <v>8</v>
      </c>
      <c r="K8" s="4">
        <v>9</v>
      </c>
      <c r="L8" s="4">
        <v>10</v>
      </c>
      <c r="M8" s="4">
        <v>11</v>
      </c>
      <c r="N8" s="4">
        <v>12</v>
      </c>
      <c r="O8" s="4">
        <v>13</v>
      </c>
      <c r="P8" s="4">
        <v>14</v>
      </c>
      <c r="Q8" s="4">
        <v>15</v>
      </c>
      <c r="R8" s="4">
        <v>16</v>
      </c>
      <c r="S8" s="4">
        <v>17</v>
      </c>
      <c r="T8" s="4">
        <v>18</v>
      </c>
      <c r="U8" s="4">
        <v>19</v>
      </c>
      <c r="V8" s="4">
        <v>20</v>
      </c>
      <c r="W8" s="4">
        <v>21</v>
      </c>
    </row>
    <row r="9" spans="2:23" ht="30">
      <c r="B9" s="1" t="s">
        <v>4</v>
      </c>
      <c r="C9" s="21">
        <v>120920</v>
      </c>
      <c r="D9" s="5">
        <v>149.20803210452405</v>
      </c>
      <c r="E9" s="9">
        <v>1.25</v>
      </c>
      <c r="F9" s="23">
        <v>1</v>
      </c>
      <c r="G9" s="10">
        <v>1</v>
      </c>
      <c r="H9" s="10">
        <v>1</v>
      </c>
      <c r="I9" s="23">
        <v>0.92</v>
      </c>
      <c r="J9" s="25">
        <v>0.73231114322560908</v>
      </c>
      <c r="K9" s="5">
        <f>L9/C9</f>
        <v>218.80806394994048</v>
      </c>
      <c r="L9" s="5">
        <v>26458271.092826802</v>
      </c>
      <c r="M9" s="5">
        <v>45550217.112926431</v>
      </c>
      <c r="N9" s="5">
        <v>54031124.478492126</v>
      </c>
      <c r="O9" s="5">
        <v>41359280.078497991</v>
      </c>
      <c r="P9" s="5">
        <v>41359280.078497991</v>
      </c>
      <c r="Q9" s="24">
        <f t="shared" ref="Q9:Q31" si="0">M9+N9+O9+P9</f>
        <v>182299901.74841458</v>
      </c>
      <c r="R9" s="5">
        <v>0</v>
      </c>
      <c r="S9" s="5">
        <v>0</v>
      </c>
      <c r="T9" s="8">
        <v>0</v>
      </c>
      <c r="U9" s="5">
        <v>0</v>
      </c>
      <c r="V9" s="5">
        <v>0</v>
      </c>
      <c r="W9" s="5">
        <v>0</v>
      </c>
    </row>
    <row r="10" spans="2:23">
      <c r="B10" s="1" t="s">
        <v>0</v>
      </c>
      <c r="C10" s="21">
        <f>75066-104</f>
        <v>74962</v>
      </c>
      <c r="D10" s="5">
        <v>149.20803210452405</v>
      </c>
      <c r="E10" s="9">
        <v>1.1579999999999999</v>
      </c>
      <c r="F10" s="23">
        <v>1</v>
      </c>
      <c r="G10" s="10">
        <v>1</v>
      </c>
      <c r="H10" s="10">
        <v>1</v>
      </c>
      <c r="I10" s="23">
        <v>0.9</v>
      </c>
      <c r="J10" s="25">
        <v>0.73231114322560908</v>
      </c>
      <c r="K10" s="5">
        <f t="shared" ref="K10:K32" si="1">L10/C10</f>
        <v>198.57229779131578</v>
      </c>
      <c r="L10" s="5">
        <v>14885376.587032612</v>
      </c>
      <c r="M10" s="5">
        <v>24842503.194416862</v>
      </c>
      <c r="N10" s="5">
        <v>30397815.203474917</v>
      </c>
      <c r="O10" s="5">
        <v>23268657.924663454</v>
      </c>
      <c r="P10" s="5">
        <v>23268657.924663454</v>
      </c>
      <c r="Q10" s="24">
        <f t="shared" si="0"/>
        <v>101777634.24721868</v>
      </c>
      <c r="R10" s="5">
        <v>799300</v>
      </c>
      <c r="S10" s="5">
        <v>9591600</v>
      </c>
      <c r="T10" s="8">
        <v>2397900</v>
      </c>
      <c r="U10" s="5">
        <v>2397900</v>
      </c>
      <c r="V10" s="5">
        <v>2397900</v>
      </c>
      <c r="W10" s="5">
        <v>2397900</v>
      </c>
    </row>
    <row r="11" spans="2:23">
      <c r="B11" s="1" t="s">
        <v>5</v>
      </c>
      <c r="C11" s="21">
        <v>114</v>
      </c>
      <c r="D11" s="5">
        <v>149.20803210452405</v>
      </c>
      <c r="E11" s="9">
        <v>1.099</v>
      </c>
      <c r="F11" s="23">
        <v>1</v>
      </c>
      <c r="G11" s="10">
        <v>1</v>
      </c>
      <c r="H11" s="10">
        <v>1</v>
      </c>
      <c r="I11" s="23">
        <v>0.8</v>
      </c>
      <c r="J11" s="25">
        <v>0.73231114322560908</v>
      </c>
      <c r="K11" s="5">
        <f t="shared" si="1"/>
        <v>167.28352158677185</v>
      </c>
      <c r="L11" s="5">
        <v>19070.321460891992</v>
      </c>
      <c r="M11" s="5">
        <v>38829.555837297827</v>
      </c>
      <c r="N11" s="5">
        <v>38944.000123185222</v>
      </c>
      <c r="O11" s="5">
        <v>29810.517993439851</v>
      </c>
      <c r="P11" s="5">
        <v>29810.517993439851</v>
      </c>
      <c r="Q11" s="24">
        <f t="shared" si="0"/>
        <v>137394.59194736276</v>
      </c>
      <c r="R11" s="5">
        <v>0</v>
      </c>
      <c r="S11" s="5">
        <v>0</v>
      </c>
      <c r="T11" s="8">
        <v>0</v>
      </c>
      <c r="U11" s="5">
        <v>0</v>
      </c>
      <c r="V11" s="5">
        <v>0</v>
      </c>
      <c r="W11" s="5">
        <v>0</v>
      </c>
    </row>
    <row r="12" spans="2:23">
      <c r="B12" s="1" t="s">
        <v>23</v>
      </c>
      <c r="C12" s="21">
        <v>1710</v>
      </c>
      <c r="D12" s="5">
        <v>149.20803210452405</v>
      </c>
      <c r="E12" s="9">
        <v>1.319</v>
      </c>
      <c r="F12" s="23">
        <v>1</v>
      </c>
      <c r="G12" s="10">
        <v>1</v>
      </c>
      <c r="H12" s="10">
        <v>1</v>
      </c>
      <c r="I12" s="23">
        <v>0.8</v>
      </c>
      <c r="J12" s="25">
        <v>0.73231114322560908</v>
      </c>
      <c r="K12" s="5">
        <f t="shared" si="1"/>
        <v>200.77066876519748</v>
      </c>
      <c r="L12" s="5">
        <v>343317.84358848771</v>
      </c>
      <c r="M12" s="5">
        <v>768546.86351786903</v>
      </c>
      <c r="N12" s="5">
        <v>701098.30976999062</v>
      </c>
      <c r="O12" s="5">
        <v>536670.69927225425</v>
      </c>
      <c r="P12" s="5">
        <v>536670.69927225425</v>
      </c>
      <c r="Q12" s="24">
        <f t="shared" si="0"/>
        <v>2542986.5718323682</v>
      </c>
      <c r="R12" s="5">
        <v>0</v>
      </c>
      <c r="S12" s="5">
        <v>0</v>
      </c>
      <c r="T12" s="8">
        <v>0</v>
      </c>
      <c r="U12" s="5">
        <v>0</v>
      </c>
      <c r="V12" s="5">
        <v>0</v>
      </c>
      <c r="W12" s="5">
        <v>0</v>
      </c>
    </row>
    <row r="13" spans="2:23">
      <c r="B13" s="1" t="s">
        <v>6</v>
      </c>
      <c r="C13" s="21">
        <v>36973</v>
      </c>
      <c r="D13" s="5">
        <v>149.20803210452405</v>
      </c>
      <c r="E13" s="9">
        <v>1.2330000000000001</v>
      </c>
      <c r="F13" s="23">
        <v>1.1024741568171368</v>
      </c>
      <c r="G13" s="10">
        <v>1</v>
      </c>
      <c r="H13" s="10">
        <v>1</v>
      </c>
      <c r="I13" s="23">
        <v>1</v>
      </c>
      <c r="J13" s="25">
        <v>0.73231114322560908</v>
      </c>
      <c r="K13" s="5">
        <f t="shared" si="1"/>
        <v>258.64076587066518</v>
      </c>
      <c r="L13" s="5">
        <v>9562725.0365361031</v>
      </c>
      <c r="M13" s="5">
        <v>15141732.356841635</v>
      </c>
      <c r="N13" s="5">
        <v>19528289.848944653</v>
      </c>
      <c r="O13" s="5">
        <v>14948347.218612824</v>
      </c>
      <c r="P13" s="5">
        <v>14948347.218612824</v>
      </c>
      <c r="Q13" s="24">
        <f t="shared" si="0"/>
        <v>64566716.643011928</v>
      </c>
      <c r="R13" s="5">
        <v>1576975</v>
      </c>
      <c r="S13" s="5">
        <v>18923700</v>
      </c>
      <c r="T13" s="8">
        <v>4730925</v>
      </c>
      <c r="U13" s="5">
        <v>4730925</v>
      </c>
      <c r="V13" s="5">
        <v>4730925</v>
      </c>
      <c r="W13" s="5">
        <v>4730925</v>
      </c>
    </row>
    <row r="14" spans="2:23">
      <c r="B14" s="1" t="s">
        <v>7</v>
      </c>
      <c r="C14" s="21">
        <v>18650</v>
      </c>
      <c r="D14" s="5">
        <v>149.20803210452405</v>
      </c>
      <c r="E14" s="9">
        <v>1.2410000000000001</v>
      </c>
      <c r="F14" s="23">
        <v>1.0904484718498659</v>
      </c>
      <c r="G14" s="10">
        <v>1</v>
      </c>
      <c r="H14" s="10">
        <v>1</v>
      </c>
      <c r="I14" s="23">
        <v>0.97</v>
      </c>
      <c r="J14" s="25">
        <v>0.73231114322560908</v>
      </c>
      <c r="K14" s="5">
        <f t="shared" si="1"/>
        <v>249.75497450405004</v>
      </c>
      <c r="L14" s="5">
        <v>4657930.274500533</v>
      </c>
      <c r="M14" s="5">
        <v>7657136.8579496518</v>
      </c>
      <c r="N14" s="5">
        <v>9512080.7248024363</v>
      </c>
      <c r="O14" s="5">
        <v>7281225.6754528545</v>
      </c>
      <c r="P14" s="5">
        <v>7281225.6754528545</v>
      </c>
      <c r="Q14" s="24">
        <f t="shared" si="0"/>
        <v>31731668.933657795</v>
      </c>
      <c r="R14" s="5">
        <v>1174200.0000000002</v>
      </c>
      <c r="S14" s="5">
        <v>14090400.000000002</v>
      </c>
      <c r="T14" s="8">
        <v>3522600.0000000009</v>
      </c>
      <c r="U14" s="5">
        <v>3522600.0000000009</v>
      </c>
      <c r="V14" s="5">
        <v>3522600.0000000009</v>
      </c>
      <c r="W14" s="5">
        <v>3522600.0000000009</v>
      </c>
    </row>
    <row r="15" spans="2:23" ht="30">
      <c r="B15" s="1" t="s">
        <v>8</v>
      </c>
      <c r="C15" s="21">
        <v>9605</v>
      </c>
      <c r="D15" s="5">
        <v>149.20803210452405</v>
      </c>
      <c r="E15" s="9">
        <v>1.2649999999999999</v>
      </c>
      <c r="F15" s="23">
        <v>1.113</v>
      </c>
      <c r="G15" s="10">
        <v>1</v>
      </c>
      <c r="H15" s="10">
        <v>1</v>
      </c>
      <c r="I15" s="23">
        <v>0.95</v>
      </c>
      <c r="J15" s="25">
        <v>0.73231114322560908</v>
      </c>
      <c r="K15" s="5">
        <f>L15/C15</f>
        <v>254.49237705921649</v>
      </c>
      <c r="L15" s="5">
        <v>2444399.2816537744</v>
      </c>
      <c r="M15" s="5">
        <v>4048853.9303795858</v>
      </c>
      <c r="N15" s="5">
        <v>4991771.4350571753</v>
      </c>
      <c r="O15" s="5">
        <v>3821058.2301051011</v>
      </c>
      <c r="P15" s="5">
        <v>3821058.2301051011</v>
      </c>
      <c r="Q15" s="24">
        <f t="shared" si="0"/>
        <v>16682741.825646963</v>
      </c>
      <c r="R15" s="5">
        <v>0</v>
      </c>
      <c r="S15" s="5">
        <v>0</v>
      </c>
      <c r="T15" s="8">
        <v>0</v>
      </c>
      <c r="U15" s="5">
        <v>0</v>
      </c>
      <c r="V15" s="5">
        <v>0</v>
      </c>
      <c r="W15" s="5">
        <v>0</v>
      </c>
    </row>
    <row r="16" spans="2:23">
      <c r="B16" s="1" t="s">
        <v>9</v>
      </c>
      <c r="C16" s="21">
        <v>12288</v>
      </c>
      <c r="D16" s="5">
        <v>149.20803210452405</v>
      </c>
      <c r="E16" s="9">
        <v>1.26</v>
      </c>
      <c r="F16" s="23">
        <v>1.0845476888020833</v>
      </c>
      <c r="G16" s="10">
        <v>1</v>
      </c>
      <c r="H16" s="10">
        <v>1</v>
      </c>
      <c r="I16" s="23">
        <v>1</v>
      </c>
      <c r="J16" s="25">
        <v>0.73231114322560908</v>
      </c>
      <c r="K16" s="5">
        <f t="shared" si="1"/>
        <v>260.00678509625186</v>
      </c>
      <c r="L16" s="5">
        <v>3194963.3752627429</v>
      </c>
      <c r="M16" s="5">
        <v>5018427.6232121596</v>
      </c>
      <c r="N16" s="5">
        <v>6524517.9183248393</v>
      </c>
      <c r="O16" s="5">
        <v>4994331.8145931456</v>
      </c>
      <c r="P16" s="5">
        <v>4994331.8145931456</v>
      </c>
      <c r="Q16" s="24">
        <f t="shared" si="0"/>
        <v>21531609.170723289</v>
      </c>
      <c r="R16" s="5">
        <v>782800</v>
      </c>
      <c r="S16" s="5">
        <v>9393600</v>
      </c>
      <c r="T16" s="8">
        <v>2348400</v>
      </c>
      <c r="U16" s="5">
        <v>2348400</v>
      </c>
      <c r="V16" s="5">
        <v>2348400</v>
      </c>
      <c r="W16" s="5">
        <v>2348400</v>
      </c>
    </row>
    <row r="17" spans="2:23">
      <c r="B17" s="3" t="s">
        <v>10</v>
      </c>
      <c r="C17" s="21">
        <v>63094</v>
      </c>
      <c r="D17" s="5">
        <v>149.20803210452405</v>
      </c>
      <c r="E17" s="9">
        <v>1.242</v>
      </c>
      <c r="F17" s="23">
        <v>1.0615099375534918</v>
      </c>
      <c r="G17" s="10">
        <v>1</v>
      </c>
      <c r="H17" s="10">
        <v>1</v>
      </c>
      <c r="I17" s="23">
        <v>1.2</v>
      </c>
      <c r="J17" s="25">
        <v>0.73231114322560908</v>
      </c>
      <c r="K17" s="5">
        <f t="shared" si="1"/>
        <v>301.01794685241344</v>
      </c>
      <c r="L17" s="5">
        <v>18992426.338706173</v>
      </c>
      <c r="M17" s="5">
        <v>25019394.644945424</v>
      </c>
      <c r="N17" s="5">
        <v>38784928.465467185</v>
      </c>
      <c r="O17" s="5">
        <v>29688753.190141514</v>
      </c>
      <c r="P17" s="5">
        <v>29688753.190141514</v>
      </c>
      <c r="Q17" s="24">
        <f t="shared" si="0"/>
        <v>123181829.49069564</v>
      </c>
      <c r="R17" s="5">
        <v>880650.00000000012</v>
      </c>
      <c r="S17" s="5">
        <v>10567800.000000002</v>
      </c>
      <c r="T17" s="8">
        <v>2641950.0000000005</v>
      </c>
      <c r="U17" s="5">
        <v>2641950.0000000005</v>
      </c>
      <c r="V17" s="5">
        <v>2641950.0000000005</v>
      </c>
      <c r="W17" s="5">
        <v>2641950.0000000005</v>
      </c>
    </row>
    <row r="18" spans="2:23">
      <c r="B18" s="1" t="s">
        <v>2</v>
      </c>
      <c r="C18" s="21">
        <v>79423</v>
      </c>
      <c r="D18" s="5">
        <v>149.20803210452405</v>
      </c>
      <c r="E18" s="9">
        <v>2.165</v>
      </c>
      <c r="F18" s="23">
        <v>1</v>
      </c>
      <c r="G18" s="10">
        <v>1</v>
      </c>
      <c r="H18" s="10">
        <v>1</v>
      </c>
      <c r="I18" s="23">
        <v>1</v>
      </c>
      <c r="J18" s="25">
        <v>0.73231114322560908</v>
      </c>
      <c r="K18" s="5">
        <f t="shared" si="1"/>
        <v>411.92996387097486</v>
      </c>
      <c r="L18" s="5">
        <v>32716713.520524435</v>
      </c>
      <c r="M18" s="5">
        <v>51458507.92097567</v>
      </c>
      <c r="N18" s="5">
        <v>66811652.75511428</v>
      </c>
      <c r="O18" s="5">
        <v>51142408.851884767</v>
      </c>
      <c r="P18" s="5">
        <v>51142408.851884767</v>
      </c>
      <c r="Q18" s="24">
        <f t="shared" si="0"/>
        <v>220554978.37985951</v>
      </c>
      <c r="R18" s="5">
        <v>0</v>
      </c>
      <c r="S18" s="5">
        <v>0</v>
      </c>
      <c r="T18" s="8">
        <v>0</v>
      </c>
      <c r="U18" s="5">
        <v>0</v>
      </c>
      <c r="V18" s="5">
        <v>0</v>
      </c>
      <c r="W18" s="5">
        <v>0</v>
      </c>
    </row>
    <row r="19" spans="2:23">
      <c r="B19" s="1" t="s">
        <v>11</v>
      </c>
      <c r="C19" s="21">
        <v>58754</v>
      </c>
      <c r="D19" s="5">
        <v>149.20803210452405</v>
      </c>
      <c r="E19" s="9">
        <v>1.2350000000000001</v>
      </c>
      <c r="F19" s="23">
        <v>1.0397055689825376</v>
      </c>
      <c r="G19" s="10">
        <v>1</v>
      </c>
      <c r="H19" s="10">
        <v>1</v>
      </c>
      <c r="I19" s="23">
        <v>0.95</v>
      </c>
      <c r="J19" s="25">
        <v>0.73231114322560908</v>
      </c>
      <c r="K19" s="5">
        <f t="shared" si="1"/>
        <v>232.09533752363055</v>
      </c>
      <c r="L19" s="5">
        <v>13636529.460863389</v>
      </c>
      <c r="M19" s="5">
        <v>22586806.480045911</v>
      </c>
      <c r="N19" s="5">
        <v>27847511.96212101</v>
      </c>
      <c r="O19" s="5">
        <v>21316473.751886431</v>
      </c>
      <c r="P19" s="5">
        <v>21316473.751886431</v>
      </c>
      <c r="Q19" s="24">
        <f t="shared" si="0"/>
        <v>93067265.945939779</v>
      </c>
      <c r="R19" s="5">
        <v>2319075</v>
      </c>
      <c r="S19" s="5">
        <v>27828900</v>
      </c>
      <c r="T19" s="8">
        <v>6957225</v>
      </c>
      <c r="U19" s="5">
        <v>6957225</v>
      </c>
      <c r="V19" s="5">
        <v>6957225</v>
      </c>
      <c r="W19" s="5">
        <v>6957225</v>
      </c>
    </row>
    <row r="20" spans="2:23" ht="30">
      <c r="B20" s="1" t="s">
        <v>12</v>
      </c>
      <c r="C20" s="21">
        <v>5753</v>
      </c>
      <c r="D20" s="5">
        <v>149.20803210452405</v>
      </c>
      <c r="E20" s="9">
        <v>1.1739999999999999</v>
      </c>
      <c r="F20" s="23">
        <v>1</v>
      </c>
      <c r="G20" s="10">
        <v>1</v>
      </c>
      <c r="H20" s="10">
        <v>1</v>
      </c>
      <c r="I20" s="23">
        <v>0.92</v>
      </c>
      <c r="J20" s="25">
        <v>0.73231114322560908</v>
      </c>
      <c r="K20" s="5">
        <f t="shared" si="1"/>
        <v>205.50453366178408</v>
      </c>
      <c r="L20" s="5">
        <v>1182267.5821562437</v>
      </c>
      <c r="M20" s="5">
        <v>2076080.8504954046</v>
      </c>
      <c r="N20" s="5">
        <v>2414339.4205257976</v>
      </c>
      <c r="O20" s="5">
        <v>1848107.7575543309</v>
      </c>
      <c r="P20" s="5">
        <v>1848107.7575543309</v>
      </c>
      <c r="Q20" s="24">
        <f t="shared" si="0"/>
        <v>8186635.7861298639</v>
      </c>
      <c r="R20" s="5">
        <v>0</v>
      </c>
      <c r="S20" s="5">
        <v>0</v>
      </c>
      <c r="T20" s="8">
        <v>0</v>
      </c>
      <c r="U20" s="5">
        <v>0</v>
      </c>
      <c r="V20" s="5">
        <v>0</v>
      </c>
      <c r="W20" s="5">
        <v>0</v>
      </c>
    </row>
    <row r="21" spans="2:23">
      <c r="B21" s="1" t="s">
        <v>13</v>
      </c>
      <c r="C21" s="21">
        <v>6828</v>
      </c>
      <c r="D21" s="5">
        <v>149.20803210452405</v>
      </c>
      <c r="E21" s="9">
        <v>1.258</v>
      </c>
      <c r="F21" s="23">
        <v>1</v>
      </c>
      <c r="G21" s="10">
        <v>1</v>
      </c>
      <c r="H21" s="10">
        <v>1</v>
      </c>
      <c r="I21" s="23">
        <v>0.8</v>
      </c>
      <c r="J21" s="25">
        <v>0.73231114322560908</v>
      </c>
      <c r="K21" s="5">
        <f t="shared" si="1"/>
        <v>191.48559613845225</v>
      </c>
      <c r="L21" s="5">
        <v>1307463.650433352</v>
      </c>
      <c r="M21" s="5">
        <v>2211818.117092418</v>
      </c>
      <c r="N21" s="5">
        <v>2670005.5721638077</v>
      </c>
      <c r="O21" s="5">
        <v>2043812.8825956834</v>
      </c>
      <c r="P21" s="5">
        <v>2043812.8825956834</v>
      </c>
      <c r="Q21" s="24">
        <f t="shared" si="0"/>
        <v>8969449.4544475935</v>
      </c>
      <c r="R21" s="5">
        <v>0</v>
      </c>
      <c r="S21" s="5">
        <v>0</v>
      </c>
      <c r="T21" s="8">
        <v>0</v>
      </c>
      <c r="U21" s="5">
        <v>0</v>
      </c>
      <c r="V21" s="5">
        <v>0</v>
      </c>
      <c r="W21" s="5">
        <v>0</v>
      </c>
    </row>
    <row r="22" spans="2:23">
      <c r="B22" s="1" t="s">
        <v>14</v>
      </c>
      <c r="C22" s="21">
        <v>7975</v>
      </c>
      <c r="D22" s="5">
        <v>149.20803210452405</v>
      </c>
      <c r="E22" s="9">
        <v>1.2470000000000001</v>
      </c>
      <c r="F22" s="23">
        <v>1.0825785579937304</v>
      </c>
      <c r="G22" s="10">
        <v>1</v>
      </c>
      <c r="H22" s="10">
        <v>1</v>
      </c>
      <c r="I22" s="23">
        <v>0.97</v>
      </c>
      <c r="J22" s="25">
        <v>0.73231114322560908</v>
      </c>
      <c r="K22" s="5">
        <f t="shared" si="1"/>
        <v>249.15126231734976</v>
      </c>
      <c r="L22" s="5">
        <v>1986981.3169808644</v>
      </c>
      <c r="M22" s="5">
        <v>3275112.4276744975</v>
      </c>
      <c r="N22" s="5">
        <v>4057666.2963944669</v>
      </c>
      <c r="O22" s="5">
        <v>3106027.4691204038</v>
      </c>
      <c r="P22" s="5">
        <v>3106027.4691204038</v>
      </c>
      <c r="Q22" s="24">
        <f t="shared" si="0"/>
        <v>13544833.662309771</v>
      </c>
      <c r="R22" s="5">
        <v>1135060.0000000002</v>
      </c>
      <c r="S22" s="5">
        <v>13620720.000000002</v>
      </c>
      <c r="T22" s="8">
        <v>3405180.0000000009</v>
      </c>
      <c r="U22" s="5">
        <v>3405180.0000000009</v>
      </c>
      <c r="V22" s="5">
        <v>3405180.0000000009</v>
      </c>
      <c r="W22" s="5">
        <v>3405180.0000000009</v>
      </c>
    </row>
    <row r="23" spans="2:23">
      <c r="B23" s="1" t="s">
        <v>1</v>
      </c>
      <c r="C23" s="21">
        <v>6522</v>
      </c>
      <c r="D23" s="5">
        <v>149.20803210452405</v>
      </c>
      <c r="E23" s="9">
        <v>1.083</v>
      </c>
      <c r="F23" s="23">
        <v>1</v>
      </c>
      <c r="G23" s="10">
        <v>1</v>
      </c>
      <c r="H23" s="10">
        <v>1</v>
      </c>
      <c r="I23" s="23">
        <v>0.9</v>
      </c>
      <c r="J23" s="25">
        <v>0.73231114322560908</v>
      </c>
      <c r="K23" s="5">
        <f t="shared" si="1"/>
        <v>185.4541042887017</v>
      </c>
      <c r="L23" s="5">
        <v>1209531.6681709124</v>
      </c>
      <c r="M23" s="5">
        <v>2276722.7787276763</v>
      </c>
      <c r="N23" s="5">
        <v>2470016.1206428455</v>
      </c>
      <c r="O23" s="5">
        <v>1890726.6787079</v>
      </c>
      <c r="P23" s="5">
        <v>1890726.6787079</v>
      </c>
      <c r="Q23" s="24">
        <f t="shared" si="0"/>
        <v>8528192.2567863204</v>
      </c>
      <c r="R23" s="5">
        <v>0</v>
      </c>
      <c r="S23" s="5">
        <v>0</v>
      </c>
      <c r="T23" s="8">
        <v>0</v>
      </c>
      <c r="U23" s="5">
        <v>0</v>
      </c>
      <c r="V23" s="5">
        <v>0</v>
      </c>
      <c r="W23" s="5">
        <v>0</v>
      </c>
    </row>
    <row r="24" spans="2:23" ht="30">
      <c r="B24" s="1" t="s">
        <v>15</v>
      </c>
      <c r="C24" s="21">
        <v>127338</v>
      </c>
      <c r="D24" s="5">
        <v>149.20803210452405</v>
      </c>
      <c r="E24" s="9">
        <v>1.171</v>
      </c>
      <c r="F24" s="23">
        <v>1.0065933971006298</v>
      </c>
      <c r="G24" s="10">
        <v>1</v>
      </c>
      <c r="H24" s="10">
        <v>1</v>
      </c>
      <c r="I24" s="23">
        <v>1.1399999999999999</v>
      </c>
      <c r="J24" s="25">
        <v>0.73231114322560908</v>
      </c>
      <c r="K24" s="5">
        <f t="shared" si="1"/>
        <v>255.67090383887501</v>
      </c>
      <c r="L24" s="5">
        <v>32556621.553034667</v>
      </c>
      <c r="M24" s="5">
        <v>44821666.617200084</v>
      </c>
      <c r="N24" s="5">
        <v>66484724.778864473</v>
      </c>
      <c r="O24" s="5">
        <v>50892154.838744715</v>
      </c>
      <c r="P24" s="5">
        <v>50892154.838744715</v>
      </c>
      <c r="Q24" s="24">
        <f t="shared" si="0"/>
        <v>213090701.07355398</v>
      </c>
      <c r="R24" s="5">
        <v>1777800</v>
      </c>
      <c r="S24" s="5">
        <v>21333600</v>
      </c>
      <c r="T24" s="8">
        <v>5333400</v>
      </c>
      <c r="U24" s="5">
        <v>5333400</v>
      </c>
      <c r="V24" s="5">
        <v>5333400</v>
      </c>
      <c r="W24" s="5">
        <v>5333400</v>
      </c>
    </row>
    <row r="25" spans="2:23">
      <c r="B25" s="1" t="s">
        <v>25</v>
      </c>
      <c r="C25" s="21">
        <v>115556</v>
      </c>
      <c r="D25" s="5">
        <v>149.20803210452405</v>
      </c>
      <c r="E25" s="9">
        <v>1.145</v>
      </c>
      <c r="F25" s="23">
        <v>1.0144393886946588</v>
      </c>
      <c r="G25" s="10">
        <v>1</v>
      </c>
      <c r="H25" s="10">
        <v>1</v>
      </c>
      <c r="I25" s="23">
        <v>1</v>
      </c>
      <c r="J25" s="25">
        <v>0.73231114322560908</v>
      </c>
      <c r="K25" s="5">
        <f t="shared" si="1"/>
        <v>221.00244246686185</v>
      </c>
      <c r="L25" s="5">
        <v>25538158.241700687</v>
      </c>
      <c r="M25" s="5">
        <v>41540086.487766296</v>
      </c>
      <c r="N25" s="5">
        <v>52152138.0617669</v>
      </c>
      <c r="O25" s="5">
        <v>39920969.73009932</v>
      </c>
      <c r="P25" s="5">
        <v>39920969.73009932</v>
      </c>
      <c r="Q25" s="24">
        <f t="shared" si="0"/>
        <v>173534164.00973183</v>
      </c>
      <c r="R25" s="5">
        <v>1679949.9999999998</v>
      </c>
      <c r="S25" s="5">
        <v>20159399.999999996</v>
      </c>
      <c r="T25" s="8">
        <v>5039849.9999999991</v>
      </c>
      <c r="U25" s="5">
        <v>5039849.9999999991</v>
      </c>
      <c r="V25" s="5">
        <v>5039849.9999999991</v>
      </c>
      <c r="W25" s="5">
        <v>5039849.9999999991</v>
      </c>
    </row>
    <row r="26" spans="2:23">
      <c r="B26" s="1" t="s">
        <v>16</v>
      </c>
      <c r="C26" s="21">
        <v>36854</v>
      </c>
      <c r="D26" s="5">
        <v>149.20803210452405</v>
      </c>
      <c r="E26" s="9">
        <v>1.2430000000000001</v>
      </c>
      <c r="F26" s="23">
        <v>1.0894090193737451</v>
      </c>
      <c r="G26" s="10">
        <v>1</v>
      </c>
      <c r="H26" s="10">
        <v>1</v>
      </c>
      <c r="I26" s="23">
        <v>1</v>
      </c>
      <c r="J26" s="25">
        <v>0.73231114322560908</v>
      </c>
      <c r="K26" s="5">
        <f t="shared" si="1"/>
        <v>257.64847619549045</v>
      </c>
      <c r="L26" s="5">
        <v>9495376.9417086057</v>
      </c>
      <c r="M26" s="5">
        <v>15120243.008054219</v>
      </c>
      <c r="N26" s="5">
        <v>19390756.550482064</v>
      </c>
      <c r="O26" s="5">
        <v>14843069.413160188</v>
      </c>
      <c r="P26" s="5">
        <v>14843069.413160188</v>
      </c>
      <c r="Q26" s="24">
        <f t="shared" si="0"/>
        <v>64197138.384856664</v>
      </c>
      <c r="R26" s="5">
        <v>5146910</v>
      </c>
      <c r="S26" s="5">
        <v>61762920</v>
      </c>
      <c r="T26" s="8">
        <v>15440730</v>
      </c>
      <c r="U26" s="5">
        <v>15440730</v>
      </c>
      <c r="V26" s="5">
        <v>15440730</v>
      </c>
      <c r="W26" s="5">
        <v>15440730</v>
      </c>
    </row>
    <row r="27" spans="2:23">
      <c r="B27" s="1" t="s">
        <v>17</v>
      </c>
      <c r="C27" s="21">
        <v>45008</v>
      </c>
      <c r="D27" s="5">
        <v>149.20803210452405</v>
      </c>
      <c r="E27" s="9">
        <v>1.2470000000000001</v>
      </c>
      <c r="F27" s="23">
        <v>1.0541892552435124</v>
      </c>
      <c r="G27" s="10">
        <v>1</v>
      </c>
      <c r="H27" s="10">
        <v>1</v>
      </c>
      <c r="I27" s="23">
        <v>1.2</v>
      </c>
      <c r="J27" s="25">
        <v>0.73231114322560908</v>
      </c>
      <c r="K27" s="5">
        <f t="shared" si="1"/>
        <v>300.14545266876337</v>
      </c>
      <c r="L27" s="5">
        <v>13508946.533715703</v>
      </c>
      <c r="M27" s="5">
        <v>17757110.713633552</v>
      </c>
      <c r="N27" s="5">
        <v>27586971.54381999</v>
      </c>
      <c r="O27" s="5">
        <v>21117037.515156429</v>
      </c>
      <c r="P27" s="5">
        <v>21117037.515156429</v>
      </c>
      <c r="Q27" s="24">
        <f t="shared" si="0"/>
        <v>87578157.287766412</v>
      </c>
      <c r="R27" s="5">
        <v>5283900</v>
      </c>
      <c r="S27" s="5">
        <v>63406800</v>
      </c>
      <c r="T27" s="8">
        <v>15851700</v>
      </c>
      <c r="U27" s="5">
        <v>15851700</v>
      </c>
      <c r="V27" s="5">
        <v>15851700</v>
      </c>
      <c r="W27" s="5">
        <v>15851700</v>
      </c>
    </row>
    <row r="28" spans="2:23">
      <c r="B28" s="1" t="s">
        <v>18</v>
      </c>
      <c r="C28" s="21">
        <v>36089</v>
      </c>
      <c r="D28" s="5">
        <v>149.20803210452405</v>
      </c>
      <c r="E28" s="9">
        <v>1.2589999999999999</v>
      </c>
      <c r="F28" s="23">
        <v>1.1016339327773004</v>
      </c>
      <c r="G28" s="10">
        <v>1</v>
      </c>
      <c r="H28" s="10">
        <v>1</v>
      </c>
      <c r="I28" s="23">
        <v>1</v>
      </c>
      <c r="J28" s="25">
        <v>0.73231114322560908</v>
      </c>
      <c r="K28" s="5">
        <f t="shared" si="1"/>
        <v>263.89339348505473</v>
      </c>
      <c r="L28" s="5">
        <v>9523648.6774821393</v>
      </c>
      <c r="M28" s="5">
        <v>15056189.335649762</v>
      </c>
      <c r="N28" s="5">
        <v>19448490.998414945</v>
      </c>
      <c r="O28" s="5">
        <v>14887263.481399208</v>
      </c>
      <c r="P28" s="5">
        <v>14887263.481399208</v>
      </c>
      <c r="Q28" s="24">
        <f t="shared" si="0"/>
        <v>64279207.296863124</v>
      </c>
      <c r="R28" s="5">
        <v>2413825</v>
      </c>
      <c r="S28" s="5">
        <v>28965900</v>
      </c>
      <c r="T28" s="8">
        <v>7241475</v>
      </c>
      <c r="U28" s="5">
        <v>7241475</v>
      </c>
      <c r="V28" s="5">
        <v>7241475</v>
      </c>
      <c r="W28" s="5">
        <v>7241475</v>
      </c>
    </row>
    <row r="29" spans="2:23">
      <c r="B29" s="1" t="s">
        <v>19</v>
      </c>
      <c r="C29" s="21">
        <v>58480</v>
      </c>
      <c r="D29" s="5">
        <v>149.20803210452405</v>
      </c>
      <c r="E29" s="9">
        <v>1.2390000000000001</v>
      </c>
      <c r="F29" s="23">
        <v>1.0983416894664844</v>
      </c>
      <c r="G29" s="10">
        <v>1</v>
      </c>
      <c r="H29" s="10">
        <v>1</v>
      </c>
      <c r="I29" s="23">
        <v>1.1399999999999999</v>
      </c>
      <c r="J29" s="25">
        <v>0.73231114322560908</v>
      </c>
      <c r="K29" s="5">
        <f t="shared" si="1"/>
        <v>295.17468545290103</v>
      </c>
      <c r="L29" s="5">
        <v>17261815.605285652</v>
      </c>
      <c r="M29" s="5">
        <v>23818972.803668179</v>
      </c>
      <c r="N29" s="5">
        <v>35250803.214682758</v>
      </c>
      <c r="O29" s="5">
        <v>26983481.414095663</v>
      </c>
      <c r="P29" s="5">
        <v>26983481.414095663</v>
      </c>
      <c r="Q29" s="24">
        <f t="shared" si="0"/>
        <v>113036738.84654227</v>
      </c>
      <c r="R29" s="5">
        <v>2994210</v>
      </c>
      <c r="S29" s="5">
        <v>35930520</v>
      </c>
      <c r="T29" s="8">
        <v>8982630</v>
      </c>
      <c r="U29" s="5">
        <v>8982630</v>
      </c>
      <c r="V29" s="5">
        <v>8982630</v>
      </c>
      <c r="W29" s="5">
        <v>8982630</v>
      </c>
    </row>
    <row r="30" spans="2:23">
      <c r="B30" s="1" t="s">
        <v>20</v>
      </c>
      <c r="C30" s="21">
        <v>21080</v>
      </c>
      <c r="D30" s="5">
        <v>149.20803210452405</v>
      </c>
      <c r="E30" s="9">
        <v>1.2529999999999999</v>
      </c>
      <c r="F30" s="23">
        <v>1.0638868121442124</v>
      </c>
      <c r="G30" s="10">
        <v>1</v>
      </c>
      <c r="H30" s="10">
        <v>1</v>
      </c>
      <c r="I30" s="23">
        <v>1</v>
      </c>
      <c r="J30" s="25">
        <v>0.73231114322560908</v>
      </c>
      <c r="K30" s="5">
        <f t="shared" si="1"/>
        <v>253.63663310853727</v>
      </c>
      <c r="L30" s="5">
        <v>5346660.2259279657</v>
      </c>
      <c r="M30" s="5">
        <v>8443586.8642564304</v>
      </c>
      <c r="N30" s="5">
        <v>10918554.095911343</v>
      </c>
      <c r="O30" s="5">
        <v>8357840.8049750654</v>
      </c>
      <c r="P30" s="5">
        <v>8357840.8049750654</v>
      </c>
      <c r="Q30" s="24">
        <f t="shared" si="0"/>
        <v>36077822.570117906</v>
      </c>
      <c r="R30" s="5">
        <v>3726550.0000000005</v>
      </c>
      <c r="S30" s="5">
        <v>44718600.000000007</v>
      </c>
      <c r="T30" s="8">
        <v>11179650.000000002</v>
      </c>
      <c r="U30" s="5">
        <v>11179650.000000002</v>
      </c>
      <c r="V30" s="5">
        <v>11179650.000000002</v>
      </c>
      <c r="W30" s="5">
        <v>11179650.000000002</v>
      </c>
    </row>
    <row r="31" spans="2:23">
      <c r="B31" s="1" t="s">
        <v>21</v>
      </c>
      <c r="C31" s="21">
        <v>44640</v>
      </c>
      <c r="D31" s="5">
        <v>149.20803210452405</v>
      </c>
      <c r="E31" s="9">
        <v>1.2450000000000001</v>
      </c>
      <c r="F31" s="23">
        <v>1.0457644937275985</v>
      </c>
      <c r="G31" s="10">
        <v>1</v>
      </c>
      <c r="H31" s="10">
        <v>1</v>
      </c>
      <c r="I31" s="23">
        <v>1</v>
      </c>
      <c r="J31" s="25">
        <v>0.73231114322560908</v>
      </c>
      <c r="K31" s="5">
        <f t="shared" si="1"/>
        <v>247.72436674265759</v>
      </c>
      <c r="L31" s="5">
        <v>11058415.731392235</v>
      </c>
      <c r="M31" s="5">
        <v>17597031.231658015</v>
      </c>
      <c r="N31" s="5">
        <v>22582678.770713761</v>
      </c>
      <c r="O31" s="5">
        <v>17286394.55898229</v>
      </c>
      <c r="P31" s="5">
        <v>17286394.55898229</v>
      </c>
      <c r="Q31" s="24">
        <f t="shared" si="0"/>
        <v>74752499.120336354</v>
      </c>
      <c r="R31" s="5">
        <v>2534315</v>
      </c>
      <c r="S31" s="5">
        <v>30411780</v>
      </c>
      <c r="T31" s="8">
        <v>7602945</v>
      </c>
      <c r="U31" s="5">
        <v>7602945</v>
      </c>
      <c r="V31" s="5">
        <v>7602945</v>
      </c>
      <c r="W31" s="5">
        <v>7602945</v>
      </c>
    </row>
    <row r="32" spans="2:23" s="17" customFormat="1">
      <c r="B32" s="15" t="s">
        <v>43</v>
      </c>
      <c r="C32" s="22">
        <f>SUM(C9:C31)</f>
        <v>988616</v>
      </c>
      <c r="D32" s="14">
        <v>149.20803210452405</v>
      </c>
      <c r="E32" s="12"/>
      <c r="F32" s="13"/>
      <c r="G32" s="13"/>
      <c r="H32" s="13"/>
      <c r="I32" s="23"/>
      <c r="J32" s="11"/>
      <c r="K32" s="14">
        <f t="shared" si="1"/>
        <v>259.84569424422114</v>
      </c>
      <c r="L32" s="14">
        <f>SUM(L9:L31)</f>
        <v>256887610.86094493</v>
      </c>
      <c r="M32" s="14">
        <f t="shared" ref="M32:W32" si="2">SUM(M9:M31)</f>
        <v>396125577.77692515</v>
      </c>
      <c r="N32" s="14">
        <f t="shared" si="2"/>
        <v>524596880.52607495</v>
      </c>
      <c r="O32" s="14">
        <f t="shared" si="2"/>
        <v>401563904.49769509</v>
      </c>
      <c r="P32" s="14">
        <f t="shared" si="2"/>
        <v>401563904.49769509</v>
      </c>
      <c r="Q32" s="14">
        <f t="shared" si="2"/>
        <v>1723850267.2983899</v>
      </c>
      <c r="R32" s="14">
        <f t="shared" si="2"/>
        <v>34225520</v>
      </c>
      <c r="S32" s="11">
        <f t="shared" si="2"/>
        <v>410706240</v>
      </c>
      <c r="T32" s="11">
        <f t="shared" si="2"/>
        <v>102676560</v>
      </c>
      <c r="U32" s="11">
        <f t="shared" si="2"/>
        <v>102676560</v>
      </c>
      <c r="V32" s="11">
        <f t="shared" si="2"/>
        <v>102676560</v>
      </c>
      <c r="W32" s="11">
        <f t="shared" si="2"/>
        <v>102676560</v>
      </c>
    </row>
    <row r="33" spans="3:17">
      <c r="C33" s="18"/>
    </row>
    <row r="34" spans="3:17">
      <c r="C34" s="18"/>
    </row>
    <row r="35" spans="3:17">
      <c r="C35" s="18"/>
      <c r="Q35" s="26"/>
    </row>
    <row r="36" spans="3:17">
      <c r="C36" s="18"/>
    </row>
    <row r="37" spans="3:17">
      <c r="C37" s="18"/>
    </row>
  </sheetData>
  <mergeCells count="1">
    <mergeCell ref="C6:J6"/>
  </mergeCells>
  <pageMargins left="0.51" right="0.17" top="0.78740157480314965" bottom="0.74803149606299213" header="0.31496062992125984" footer="0.31496062992125984"/>
  <pageSetup paperSize="9" scale="53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месяц </vt:lpstr>
      <vt:lpstr>'месяц '!Заголовки_для_печати</vt:lpstr>
      <vt:lpstr>'месяц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Кравчук</dc:creator>
  <cp:lastModifiedBy>Васильева</cp:lastModifiedBy>
  <cp:lastPrinted>2023-04-05T07:36:29Z</cp:lastPrinted>
  <dcterms:created xsi:type="dcterms:W3CDTF">2019-12-09T08:46:05Z</dcterms:created>
  <dcterms:modified xsi:type="dcterms:W3CDTF">2023-04-05T07:37:09Z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-1637646246</vt:i4>
  </property>
  <property fmtid="{D5CDD505-2E9C-101B-9397-08002B2CF9AE}" pid="4" name="_EmailSubject">
    <vt:lpwstr>ДС 3_переименованные приложения</vt:lpwstr>
  </property>
  <property fmtid="{D5CDD505-2E9C-101B-9397-08002B2CF9AE}" pid="5" name="_AuthorEmail">
    <vt:lpwstr>vasileva@oms.kaluga.ru</vt:lpwstr>
  </property>
  <property fmtid="{D5CDD505-2E9C-101B-9397-08002B2CF9AE}" pid="6" name="_AuthorEmailDisplayName">
    <vt:lpwstr>Васильева Н.Ю.</vt:lpwstr>
  </property>
  <property fmtid="{D5CDD505-2E9C-101B-9397-08002B2CF9AE}" pid="7" name="_ReviewingToolsShownOnce">
    <vt:lpwstr/>
  </property>
</Properties>
</file>